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<sst xmlns="http://schemas.openxmlformats.org/spreadsheetml/2006/main" count="113" uniqueCount="110">
  <si>
    <t>Наименование кода  дохода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</si>
  <si>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</si>
  <si>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</si>
  <si>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</si>
  <si>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</si>
  <si>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</si>
  <si>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</si>
  <si>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БЕЗВОЗМЕЗДНЫЕ ПОСТУПЛЕНИЯ</t>
  </si>
  <si>
    <t>ИТОГО ДОХОДОВ</t>
  </si>
  <si>
    <t>муниципального образования</t>
  </si>
  <si>
    <t xml:space="preserve">к решению Совета депутатов 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</si>
  <si>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</si>
  <si>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</si>
  <si>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</si>
  <si>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</si>
  <si>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1 00 00000 00 0000 000</t>
  </si>
  <si>
    <t>1 01 00000 00 0000 000</t>
  </si>
  <si>
    <t>1 01 02000 01 0000 110</t>
  </si>
  <si>
    <t>1 01 02010 01 0000 110</t>
  </si>
  <si>
    <t>1 01 02030 01 0000 110</t>
  </si>
  <si>
    <t>1 05 00000 00 0000 000</t>
  </si>
  <si>
    <t>1 05 03010 01 0000 110</t>
  </si>
  <si>
    <t>2 00 00000 00 0000 000</t>
  </si>
  <si>
    <t>2 02 00000 00 0000 000</t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</si>
  <si>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</si>
  <si>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</si>
  <si>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1 05 04000 02 0000 110</t>
  </si>
  <si>
    <t>(рублей)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</si>
  <si>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</si>
  <si>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</si>
  <si>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Код бюджетной классификации Российской Федерации</t>
  </si>
  <si>
    <t>2021 год</t>
  </si>
  <si>
    <t>2 02 10000 00 0000 150</t>
  </si>
  <si>
    <t>2 02 15001 00 0000 150</t>
  </si>
  <si>
    <t>Субсидии бюджетам муниципальных образований на софинансирование расходов по возмещению стоимости горюче-смазочных материалов при доставке автомобильным транспортом социально значимых товаров в отдаленные, труднодоступные и малонаселенные пункты Оренбургской области, а также населенные пункты, в которых отсутствуют торговые объекты</t>
  </si>
  <si>
    <t>2 02 20000 00 0000 150</t>
  </si>
  <si>
    <t>2 02 29999 00 0000 150</t>
  </si>
  <si>
    <t>2 02 29999 05 0000 150</t>
  </si>
  <si>
    <t>2 02 30000 00 0000 150</t>
  </si>
  <si>
    <t>2 02 35118 00 0000 150</t>
  </si>
  <si>
    <t>1 13 00 000 00 0000 000</t>
  </si>
  <si>
    <t>1 13 02060 00 0000 130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</si>
  <si>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</si>
  <si>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</si>
  <si>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</si>
  <si>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Субсидии бюджетам муниципальных образований на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</si>
  <si>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2023 год</t>
  </si>
  <si>
    <t xml:space="preserve">Субсидии бюджетам муниципальных  образований на дополнительное финансовое обеспечение мероприятий по организации питания обучающихся 5-11 классов в общеобразовательных организациях </t>
  </si>
  <si>
    <t>Внесение изменений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</si>
  <si>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</si>
  <si>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</si>
  <si>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</si>
  <si>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</si>
  <si>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</si>
  <si>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</si>
  <si>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</si>
  <si>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</si>
  <si>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(продукции),производимым на территории Российской Федерации</t>
  </si>
  <si>
    <t>1 06 00000 00 0000 000</t>
  </si>
  <si>
    <t>1 06 01000 00 0000 110</t>
  </si>
  <si>
    <t>Налоги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</si>
  <si>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</si>
  <si>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</si>
  <si>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</si>
  <si>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</si>
  <si>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</si>
  <si>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организации</t>
  </si>
  <si>
    <t>1 06 06033 10 0000 110</t>
  </si>
  <si>
    <t xml:space="preserve">Земельный налог с организаций обладающих земельным участком расположенным в границах сельских поселений </t>
  </si>
  <si>
    <t>1 06 06040 00 0000 110</t>
  </si>
  <si>
    <t xml:space="preserve">Земельный налог с физических лиц </t>
  </si>
  <si>
    <t>1 06 06043 10 0000 110</t>
  </si>
  <si>
    <t>Земельный налог с физических лиц обладающих земельным участком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</si>
  <si>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</si>
  <si>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</si>
  <si>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</si>
  <si>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</si>
  <si>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</si>
  <si>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1 13 02065 10 0000 130</t>
  </si>
  <si>
    <t>1 13 02000 00 0000 130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</si>
  <si>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</si>
  <si>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</si>
  <si>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</si>
  <si>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2 02 29999 10 0000 150</t>
  </si>
  <si>
    <t>2 02 35118 10 0000 150</t>
  </si>
  <si>
    <t>1 03 02231 01 0000 110</t>
  </si>
  <si>
    <t>1 03 02241 010000 110</t>
  </si>
  <si>
    <t>1 03 02251 01 0000 110</t>
  </si>
  <si>
    <t>1 03 02261 01 0000 110</t>
  </si>
  <si>
    <t>НАЛОГИ НА ИМУЩЕСТВО</t>
  </si>
  <si>
    <t xml:space="preserve">Домбаровский сельсовет Домбаровского района     Оренбургской области </t>
  </si>
  <si>
    <t>Приложение №2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</si>
  <si>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</si>
  <si>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</si>
  <si>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</si>
  <si>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2 02 20216 00 0000 150</t>
  </si>
  <si>
    <t>2 02 202161 00 000 150</t>
  </si>
  <si>
    <t>Поступление доходов в бюджет муниципального образования по кодам видов доходов, подвидов доходов на 2023 год и на плановый период 2024 и 2025 годов</t>
  </si>
  <si>
    <t>Субсидии бюджетам сельских территорийна обеспечение комплексного развития сельских территорий</t>
  </si>
  <si>
    <t>2 02 25576 10 0000 150</t>
  </si>
  <si>
    <t>Субсидии бюджетам на обеспечение комплексного развития сельских территорий</t>
  </si>
  <si>
    <t>2 02 25576 00 0000 150</t>
  </si>
  <si>
    <t>2025 год</t>
  </si>
  <si>
    <t>Субвенции бюджетам на осуществление первичного воинского учета органами местного самоуправлений муниципальных и городских округо</t>
  </si>
  <si>
    <t xml:space="preserve">            от  27 декабря 2022 г. №19-2</t>
  </si>
  <si>
    <t>2 02 19999 00 0000 150</t>
  </si>
  <si>
    <t>Прочие дотации</t>
  </si>
  <si>
    <t>2 02 19999 10 0000 150</t>
  </si>
  <si>
    <t>Прочие дотации сельским поселениям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</si>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</sst>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0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Fill="1" applyAlignment="1">
      <alignment/>
    </xf>
    <xf numFmtId="2" fontId="2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NumberFormat="1" applyFont="1" applyBorder="1" applyAlignment="1" applyProtection="1">
      <alignment vertical="top" wrapText="1"/>
      <protection locked="0"/>
    </xf>
    <xf numFmtId="2" fontId="1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view="pageBreakPreview" zoomScale="90" zoomScaleSheetLayoutView="90" zoomScalePageLayoutView="0" workbookViewId="0" topLeftCell="A49">
      <selection activeCell="B50" sqref="B50"/>
    </sheetView>
  </sheetViews>
  <sheetFormatPr defaultColWidth="9.00390625" defaultRowHeight="12.75"/>
  <cols>
    <col min="1" max="1" width="23.625" style="1" customWidth="1"/>
    <col min="2" max="2" width="94.125" style="0" customWidth="1"/>
    <col min="3" max="3" width="14.00390625" style="0" hidden="1" customWidth="1"/>
    <col min="4" max="4" width="12.875" style="0" hidden="1" customWidth="1"/>
    <col min="5" max="5" width="15.875" style="0" customWidth="1"/>
    <col min="6" max="6" width="18.625" style="0" customWidth="1"/>
    <col min="7" max="7" width="18.875" style="0" customWidth="1"/>
  </cols>
  <sheetData>
    <row r="1" spans="3:7" ht="18.75" customHeight="1">
      <c r="C1" s="3"/>
      <c r="D1" s="3"/>
      <c r="E1" s="3"/>
      <c r="F1" s="3"/>
      <c r="G1" s="19" t="s">
        <v>91</v>
      </c>
    </row>
    <row r="2" spans="3:7" ht="13.5" customHeight="1">
      <c r="C2" s="3"/>
      <c r="D2" s="3"/>
      <c r="E2" s="3"/>
      <c r="F2" s="3"/>
      <c r="G2" s="19" t="s">
        <v>10</v>
      </c>
    </row>
    <row r="3" spans="3:7" ht="12" customHeight="1">
      <c r="C3" s="3"/>
      <c r="D3" s="3"/>
      <c r="E3" s="3"/>
      <c r="F3" s="3"/>
      <c r="G3" s="19" t="s">
        <v>9</v>
      </c>
    </row>
    <row r="4" spans="3:7" ht="42" customHeight="1">
      <c r="C4" s="3"/>
      <c r="D4" s="3"/>
      <c r="E4" s="3"/>
      <c r="F4" s="64" t="s">
        <v>90</v>
      </c>
      <c r="G4" s="65"/>
    </row>
    <row r="5" spans="3:7" ht="14.25" customHeight="1">
      <c r="C5" s="3"/>
      <c r="D5" s="3"/>
      <c r="E5" s="3"/>
      <c r="F5" s="66" t="s">
        <v>104</v>
      </c>
      <c r="G5" s="66"/>
    </row>
    <row r="6" spans="1:18" ht="15.75">
      <c r="A6" s="25"/>
      <c r="B6" s="26"/>
      <c r="C6" s="7"/>
      <c r="D6" s="7"/>
      <c r="E6" s="7"/>
      <c r="F6" s="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4" customFormat="1" ht="56.25">
      <c r="A7" s="28"/>
      <c r="B7" s="29" t="s">
        <v>97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">
      <c r="A8" s="30"/>
      <c r="B8" s="31"/>
      <c r="C8" s="7"/>
      <c r="D8" s="7"/>
      <c r="E8" s="7"/>
      <c r="F8" s="7"/>
      <c r="G8" s="32" t="s">
        <v>27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69" customHeight="1">
      <c r="A9" s="33" t="s">
        <v>30</v>
      </c>
      <c r="B9" s="33" t="s">
        <v>0</v>
      </c>
      <c r="C9" s="34" t="s">
        <v>31</v>
      </c>
      <c r="D9" s="34" t="s">
        <v>48</v>
      </c>
      <c r="E9" s="34" t="s">
        <v>46</v>
      </c>
      <c r="F9" s="34" t="s">
        <v>49</v>
      </c>
      <c r="G9" s="34" t="s">
        <v>102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31.5">
      <c r="A10" s="14" t="s">
        <v>15</v>
      </c>
      <c r="B10" s="15" t="s">
        <v>1</v>
      </c>
      <c r="C10" s="6" t="e">
        <f>SUM(C11+C15+C32+#REF!+#REF!+C35+#REF!+#REF!)</f>
        <v>#REF!</v>
      </c>
      <c r="D10" s="6" t="e">
        <f>SUM(D11+D15+D32+#REF!+#REF!+D35+#REF!+#REF!)</f>
        <v>#REF!</v>
      </c>
      <c r="E10" s="6">
        <f>SUM(E11,E15,E21,E24,E32,E35)</f>
        <v>9829638</v>
      </c>
      <c r="F10" s="6">
        <f>SUM(F11,F15,F21,F24,F32,F35)</f>
        <v>10168088</v>
      </c>
      <c r="G10" s="6">
        <f>SUM(G11,G15,G21,G24,G32,G35)</f>
        <v>10654041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 customHeight="1">
      <c r="A11" s="14" t="s">
        <v>16</v>
      </c>
      <c r="B11" s="15" t="s">
        <v>2</v>
      </c>
      <c r="C11" s="6" t="e">
        <f>SUM(C12)</f>
        <v>#REF!</v>
      </c>
      <c r="D11" s="6" t="e">
        <f>SUM(D12)</f>
        <v>#REF!</v>
      </c>
      <c r="E11" s="6">
        <f>SUM(E12)</f>
        <v>7953000</v>
      </c>
      <c r="F11" s="6">
        <f>SUM(F12)</f>
        <v>8295600</v>
      </c>
      <c r="G11" s="6">
        <f>SUM(G12)</f>
        <v>8729250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31.5">
      <c r="A12" s="14" t="s">
        <v>17</v>
      </c>
      <c r="B12" s="15" t="s">
        <v>3</v>
      </c>
      <c r="C12" s="6" t="e">
        <f>SUM(C13+#REF!+C14+#REF!)</f>
        <v>#REF!</v>
      </c>
      <c r="D12" s="6" t="e">
        <f>SUM(D13+#REF!+D14+#REF!)</f>
        <v>#REF!</v>
      </c>
      <c r="E12" s="6">
        <f>SUM(E13:E14)</f>
        <v>7953000</v>
      </c>
      <c r="F12" s="6">
        <f>SUM(F13:F14)</f>
        <v>8295600</v>
      </c>
      <c r="G12" s="6">
        <f>SUM(G13:G14)</f>
        <v>8729250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63">
      <c r="A13" s="10" t="s">
        <v>18</v>
      </c>
      <c r="B13" s="11" t="s">
        <v>14</v>
      </c>
      <c r="C13" s="13">
        <v>101249000</v>
      </c>
      <c r="D13" s="13"/>
      <c r="E13" s="13">
        <v>7950450</v>
      </c>
      <c r="F13" s="13">
        <v>8292900</v>
      </c>
      <c r="G13" s="13">
        <v>8726400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30.75" customHeight="1">
      <c r="A14" s="10" t="s">
        <v>19</v>
      </c>
      <c r="B14" s="35" t="s">
        <v>13</v>
      </c>
      <c r="C14" s="13">
        <v>582000</v>
      </c>
      <c r="D14" s="13"/>
      <c r="E14" s="13">
        <v>2550</v>
      </c>
      <c r="F14" s="13">
        <v>2700</v>
      </c>
      <c r="G14" s="13">
        <v>2850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31.5">
      <c r="A15" s="14" t="s">
        <v>55</v>
      </c>
      <c r="B15" s="15" t="s">
        <v>54</v>
      </c>
      <c r="C15" s="6" t="e">
        <f>SUM(C16+#REF!+C22+#REF!)</f>
        <v>#REF!</v>
      </c>
      <c r="D15" s="6" t="e">
        <f>SUM(D16+#REF!+D22+#REF!)</f>
        <v>#REF!</v>
      </c>
      <c r="E15" s="6">
        <f>SUM(E16)</f>
        <v>1115397</v>
      </c>
      <c r="F15" s="6">
        <f>SUM(F16)</f>
        <v>1172747</v>
      </c>
      <c r="G15" s="6">
        <f>SUM(G16)</f>
        <v>1227550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0" ht="31.5">
      <c r="A16" s="14" t="s">
        <v>56</v>
      </c>
      <c r="B16" s="15" t="s">
        <v>57</v>
      </c>
      <c r="C16" s="6">
        <f>SUM(C17+C19)</f>
        <v>4883000</v>
      </c>
      <c r="D16" s="6">
        <f>SUM(D17+D19)</f>
        <v>0</v>
      </c>
      <c r="E16" s="6">
        <f>SUM(E17,E18,E19,E20)</f>
        <v>1115397</v>
      </c>
      <c r="F16" s="6">
        <f>SUM(F17,F18,F19,F20)</f>
        <v>1172747</v>
      </c>
      <c r="G16" s="6">
        <f>SUM(G17,G18,G19,G20)</f>
        <v>1227550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"/>
      <c r="T16" s="4"/>
    </row>
    <row r="17" spans="1:20" ht="78.75">
      <c r="A17" s="47" t="s">
        <v>85</v>
      </c>
      <c r="B17" s="48" t="s">
        <v>50</v>
      </c>
      <c r="C17" s="17">
        <f>SUM(C18)</f>
        <v>3931000</v>
      </c>
      <c r="D17" s="17">
        <f>SUM(D18)</f>
        <v>0</v>
      </c>
      <c r="E17" s="22">
        <v>528308</v>
      </c>
      <c r="F17" s="22">
        <v>559497</v>
      </c>
      <c r="G17" s="22">
        <v>587082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"/>
      <c r="T17" s="4"/>
    </row>
    <row r="18" spans="1:18" ht="94.5">
      <c r="A18" s="47" t="s">
        <v>86</v>
      </c>
      <c r="B18" s="48" t="s">
        <v>51</v>
      </c>
      <c r="C18" s="36">
        <v>3931000</v>
      </c>
      <c r="D18" s="36"/>
      <c r="E18" s="49">
        <v>3670</v>
      </c>
      <c r="F18" s="49">
        <v>3822</v>
      </c>
      <c r="G18" s="49">
        <v>3906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20" ht="78.75">
      <c r="A19" s="47" t="s">
        <v>87</v>
      </c>
      <c r="B19" s="48" t="s">
        <v>52</v>
      </c>
      <c r="C19" s="12">
        <f>SUM(C20)</f>
        <v>952000</v>
      </c>
      <c r="D19" s="12">
        <f>SUM(D20)</f>
        <v>0</v>
      </c>
      <c r="E19" s="40">
        <v>653096</v>
      </c>
      <c r="F19" s="40">
        <v>682701</v>
      </c>
      <c r="G19" s="40">
        <v>708857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78.75">
      <c r="A20" s="47" t="s">
        <v>88</v>
      </c>
      <c r="B20" s="48" t="s">
        <v>53</v>
      </c>
      <c r="C20" s="13">
        <v>952000</v>
      </c>
      <c r="D20" s="13"/>
      <c r="E20" s="40">
        <v>-69677</v>
      </c>
      <c r="F20" s="40">
        <v>-73273</v>
      </c>
      <c r="G20" s="40">
        <v>-72295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1.5">
      <c r="A21" s="44" t="s">
        <v>20</v>
      </c>
      <c r="B21" s="45" t="s">
        <v>4</v>
      </c>
      <c r="C21" s="46"/>
      <c r="D21" s="46"/>
      <c r="E21" s="42">
        <f aca="true" t="shared" si="0" ref="E21:G22">SUM(E22)</f>
        <v>6500</v>
      </c>
      <c r="F21" s="42">
        <f t="shared" si="0"/>
        <v>7000</v>
      </c>
      <c r="G21" s="42">
        <f t="shared" si="0"/>
        <v>7500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1.5">
      <c r="A22" s="23" t="s">
        <v>21</v>
      </c>
      <c r="B22" s="15" t="s">
        <v>5</v>
      </c>
      <c r="C22" s="16">
        <f>SUM(C23)</f>
        <v>258000</v>
      </c>
      <c r="D22" s="16">
        <f>SUM(D23)</f>
        <v>0</v>
      </c>
      <c r="E22" s="16">
        <f t="shared" si="0"/>
        <v>6500</v>
      </c>
      <c r="F22" s="16">
        <f t="shared" si="0"/>
        <v>7000</v>
      </c>
      <c r="G22" s="16">
        <f t="shared" si="0"/>
        <v>7500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2" ht="31.5">
      <c r="A23" s="21" t="s">
        <v>26</v>
      </c>
      <c r="B23" s="24" t="s">
        <v>5</v>
      </c>
      <c r="C23" s="40">
        <v>258000</v>
      </c>
      <c r="D23" s="40"/>
      <c r="E23" s="40">
        <v>6500</v>
      </c>
      <c r="F23" s="40">
        <v>7000</v>
      </c>
      <c r="G23" s="40">
        <v>7500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5"/>
      <c r="V23" s="5"/>
    </row>
    <row r="24" spans="1:22" ht="31.5">
      <c r="A24" s="14" t="s">
        <v>58</v>
      </c>
      <c r="B24" s="41" t="s">
        <v>89</v>
      </c>
      <c r="C24" s="12"/>
      <c r="D24" s="12"/>
      <c r="E24" s="42">
        <f>SUM(E25,E27)</f>
        <v>731000</v>
      </c>
      <c r="F24" s="42">
        <f>SUM(F25,F27)</f>
        <v>669000</v>
      </c>
      <c r="G24" s="42">
        <f>SUM(G25,G27)</f>
        <v>666000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5"/>
      <c r="V24" s="5"/>
    </row>
    <row r="25" spans="1:22" ht="31.5">
      <c r="A25" s="14" t="s">
        <v>59</v>
      </c>
      <c r="B25" s="41" t="s">
        <v>60</v>
      </c>
      <c r="C25" s="12"/>
      <c r="D25" s="12"/>
      <c r="E25" s="42">
        <f>SUM(E26)</f>
        <v>100000</v>
      </c>
      <c r="F25" s="42">
        <f>SUM(F26)</f>
        <v>100000</v>
      </c>
      <c r="G25" s="42">
        <f>SUM(G26)</f>
        <v>100000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"/>
      <c r="V25" s="5"/>
    </row>
    <row r="26" spans="1:22" ht="31.5">
      <c r="A26" s="21" t="s">
        <v>61</v>
      </c>
      <c r="B26" s="24" t="s">
        <v>62</v>
      </c>
      <c r="C26" s="40"/>
      <c r="D26" s="40"/>
      <c r="E26" s="40">
        <v>100000</v>
      </c>
      <c r="F26" s="40">
        <v>100000</v>
      </c>
      <c r="G26" s="40">
        <v>100000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/>
      <c r="V26" s="5"/>
    </row>
    <row r="27" spans="1:22" ht="31.5">
      <c r="A27" s="23" t="s">
        <v>63</v>
      </c>
      <c r="B27" s="41" t="s">
        <v>64</v>
      </c>
      <c r="C27" s="12"/>
      <c r="D27" s="12"/>
      <c r="E27" s="42">
        <f>SUM(E30,E28)</f>
        <v>631000</v>
      </c>
      <c r="F27" s="42">
        <f>SUM(F28,F30)</f>
        <v>569000</v>
      </c>
      <c r="G27" s="42">
        <f>SUM(G28,G30)</f>
        <v>566000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5"/>
      <c r="V27" s="5"/>
    </row>
    <row r="28" spans="1:22" ht="31.5">
      <c r="A28" s="23" t="s">
        <v>65</v>
      </c>
      <c r="B28" s="41" t="s">
        <v>66</v>
      </c>
      <c r="C28" s="12"/>
      <c r="D28" s="12"/>
      <c r="E28" s="42">
        <f>SUM(E29)</f>
        <v>140000</v>
      </c>
      <c r="F28" s="42">
        <f>SUM(F29)</f>
        <v>118000</v>
      </c>
      <c r="G28" s="42">
        <f>SUM(G29)</f>
        <v>148000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5"/>
      <c r="V28" s="5"/>
    </row>
    <row r="29" spans="1:22" ht="31.5">
      <c r="A29" s="21" t="s">
        <v>67</v>
      </c>
      <c r="B29" s="50" t="s">
        <v>68</v>
      </c>
      <c r="C29" s="40"/>
      <c r="D29" s="40"/>
      <c r="E29" s="40">
        <v>140000</v>
      </c>
      <c r="F29" s="40">
        <v>118000</v>
      </c>
      <c r="G29" s="40">
        <v>148000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5"/>
      <c r="V29" s="5"/>
    </row>
    <row r="30" spans="1:22" ht="31.5">
      <c r="A30" s="23" t="s">
        <v>69</v>
      </c>
      <c r="B30" s="43" t="s">
        <v>70</v>
      </c>
      <c r="C30" s="12"/>
      <c r="D30" s="12"/>
      <c r="E30" s="42">
        <f>SUM(E31)</f>
        <v>491000</v>
      </c>
      <c r="F30" s="42">
        <f>SUM(F31)</f>
        <v>451000</v>
      </c>
      <c r="G30" s="42">
        <f>SUM(G31)</f>
        <v>418000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5"/>
      <c r="V30" s="5"/>
    </row>
    <row r="31" spans="1:22" ht="31.5">
      <c r="A31" s="21" t="s">
        <v>71</v>
      </c>
      <c r="B31" s="51" t="s">
        <v>72</v>
      </c>
      <c r="C31" s="40"/>
      <c r="D31" s="40"/>
      <c r="E31" s="40">
        <v>491000</v>
      </c>
      <c r="F31" s="40">
        <v>451000</v>
      </c>
      <c r="G31" s="40">
        <v>418000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5"/>
      <c r="V31" s="5"/>
    </row>
    <row r="32" spans="1:20" ht="31.5">
      <c r="A32" s="23" t="s">
        <v>73</v>
      </c>
      <c r="B32" s="15" t="s">
        <v>6</v>
      </c>
      <c r="C32" s="6" t="e">
        <f>SUM(C33+#REF!)</f>
        <v>#REF!</v>
      </c>
      <c r="D32" s="6" t="e">
        <f>SUM(D33+#REF!)</f>
        <v>#REF!</v>
      </c>
      <c r="E32" s="6">
        <f>SUM(E34)</f>
        <v>350</v>
      </c>
      <c r="F32" s="6">
        <f>SUM(F34)</f>
        <v>350</v>
      </c>
      <c r="G32" s="6">
        <f>SUM(G34)</f>
        <v>350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2" ht="31.5">
      <c r="A33" s="21" t="s">
        <v>74</v>
      </c>
      <c r="B33" s="51" t="s">
        <v>75</v>
      </c>
      <c r="C33" s="22">
        <f>SUM(C34)</f>
        <v>1841000</v>
      </c>
      <c r="D33" s="22">
        <f>SUM(D34)</f>
        <v>0</v>
      </c>
      <c r="E33" s="22">
        <v>350</v>
      </c>
      <c r="F33" s="22">
        <v>350</v>
      </c>
      <c r="G33" s="22">
        <v>350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5"/>
      <c r="V33" s="5"/>
    </row>
    <row r="34" spans="1:22" ht="32.25" customHeight="1">
      <c r="A34" s="52" t="s">
        <v>76</v>
      </c>
      <c r="B34" s="53" t="s">
        <v>77</v>
      </c>
      <c r="C34" s="40">
        <v>1841000</v>
      </c>
      <c r="D34" s="40"/>
      <c r="E34" s="40">
        <v>350</v>
      </c>
      <c r="F34" s="40">
        <v>350</v>
      </c>
      <c r="G34" s="40">
        <v>350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5"/>
      <c r="V34" s="5"/>
    </row>
    <row r="35" spans="1:36" ht="31.5">
      <c r="A35" s="23" t="s">
        <v>40</v>
      </c>
      <c r="B35" s="37" t="s">
        <v>42</v>
      </c>
      <c r="C35" s="38" t="e">
        <f>C36</f>
        <v>#REF!</v>
      </c>
      <c r="D35" s="38" t="e">
        <f>D36</f>
        <v>#REF!</v>
      </c>
      <c r="E35" s="38">
        <f>E36</f>
        <v>23391</v>
      </c>
      <c r="F35" s="38">
        <f>F36</f>
        <v>23391</v>
      </c>
      <c r="G35" s="38">
        <f>G36</f>
        <v>23391</v>
      </c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31.5">
      <c r="A36" s="21" t="s">
        <v>79</v>
      </c>
      <c r="B36" s="54" t="s">
        <v>43</v>
      </c>
      <c r="C36" s="55" t="e">
        <f>C37+#REF!</f>
        <v>#REF!</v>
      </c>
      <c r="D36" s="55" t="e">
        <f>D37+#REF!</f>
        <v>#REF!</v>
      </c>
      <c r="E36" s="55">
        <v>23391</v>
      </c>
      <c r="F36" s="55">
        <v>23391</v>
      </c>
      <c r="G36" s="55">
        <v>23391</v>
      </c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31.5">
      <c r="A37" s="21" t="s">
        <v>41</v>
      </c>
      <c r="B37" s="56" t="s">
        <v>44</v>
      </c>
      <c r="C37" s="55">
        <f>C38</f>
        <v>2137509</v>
      </c>
      <c r="D37" s="55">
        <f>D38</f>
        <v>0</v>
      </c>
      <c r="E37" s="55">
        <v>23391</v>
      </c>
      <c r="F37" s="55">
        <v>23391</v>
      </c>
      <c r="G37" s="55">
        <v>23391</v>
      </c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31.5">
      <c r="A38" s="21" t="s">
        <v>78</v>
      </c>
      <c r="B38" s="56" t="s">
        <v>80</v>
      </c>
      <c r="C38" s="55">
        <v>2137509</v>
      </c>
      <c r="D38" s="55"/>
      <c r="E38" s="55">
        <v>23391</v>
      </c>
      <c r="F38" s="55">
        <v>23391</v>
      </c>
      <c r="G38" s="55">
        <v>23391</v>
      </c>
      <c r="H38" s="7"/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18" ht="31.5">
      <c r="A39" s="14" t="s">
        <v>22</v>
      </c>
      <c r="B39" s="15" t="s">
        <v>7</v>
      </c>
      <c r="C39" s="6" t="e">
        <f>SUM(C40)</f>
        <v>#REF!</v>
      </c>
      <c r="D39" s="6" t="e">
        <f>SUM(D40)</f>
        <v>#REF!</v>
      </c>
      <c r="E39" s="6">
        <f>SUM(E41,E46,E56)</f>
        <v>1515300</v>
      </c>
      <c r="F39" s="6">
        <f>SUM(F41,F46,F56)</f>
        <v>2007400</v>
      </c>
      <c r="G39" s="6">
        <f>SUM(G41,G46,G56)</f>
        <v>448400</v>
      </c>
      <c r="H39" s="7"/>
      <c r="I39" s="7"/>
      <c r="J39" s="7"/>
      <c r="K39" s="7"/>
      <c r="L39" s="7"/>
      <c r="M39" s="7"/>
      <c r="N39" s="7"/>
      <c r="O39" s="7"/>
      <c r="P39" s="9"/>
      <c r="Q39" s="7"/>
      <c r="R39" s="7"/>
    </row>
    <row r="40" spans="1:18" ht="33" customHeight="1">
      <c r="A40" s="14" t="s">
        <v>23</v>
      </c>
      <c r="B40" s="15" t="s">
        <v>11</v>
      </c>
      <c r="C40" s="6" t="e">
        <f>SUM(C41+C46+C56+#REF!)</f>
        <v>#REF!</v>
      </c>
      <c r="D40" s="6" t="e">
        <f>SUM(D41+D46+D56+#REF!)</f>
        <v>#REF!</v>
      </c>
      <c r="E40" s="6">
        <f>SUM(E41,E46,E56)</f>
        <v>1515300</v>
      </c>
      <c r="F40" s="6">
        <f>SUM(F41,F46,F56)</f>
        <v>2007400</v>
      </c>
      <c r="G40" s="6">
        <f>SUM(G41,G46,G56)</f>
        <v>448400</v>
      </c>
      <c r="H40" s="9"/>
      <c r="I40" s="9"/>
      <c r="J40" s="9"/>
      <c r="K40" s="9"/>
      <c r="L40" s="9"/>
      <c r="M40" s="9"/>
      <c r="N40" s="9"/>
      <c r="O40" s="7"/>
      <c r="P40" s="8"/>
      <c r="Q40" s="7"/>
      <c r="R40" s="7"/>
    </row>
    <row r="41" spans="1:18" ht="31.5">
      <c r="A41" s="23" t="s">
        <v>32</v>
      </c>
      <c r="B41" s="15" t="s">
        <v>28</v>
      </c>
      <c r="C41" s="6">
        <f>SUM(C42+C45)</f>
        <v>85200000</v>
      </c>
      <c r="D41" s="6">
        <f>SUM(D42+D45)</f>
        <v>4300000</v>
      </c>
      <c r="E41" s="6">
        <f>SUM(E42+E45)</f>
        <v>1194000</v>
      </c>
      <c r="F41" s="6">
        <f>SUM(F45,F43)</f>
        <v>541000</v>
      </c>
      <c r="G41" s="6">
        <f>SUM(G42+G45)</f>
        <v>100000</v>
      </c>
      <c r="H41" s="9"/>
      <c r="I41" s="9"/>
      <c r="J41" s="9"/>
      <c r="K41" s="9"/>
      <c r="L41" s="9"/>
      <c r="M41" s="9"/>
      <c r="N41" s="9"/>
      <c r="O41" s="9"/>
      <c r="P41" s="9"/>
      <c r="Q41" s="7"/>
      <c r="R41" s="7"/>
    </row>
    <row r="42" spans="1:24" ht="31.5">
      <c r="A42" s="21" t="s">
        <v>33</v>
      </c>
      <c r="B42" s="57" t="s">
        <v>12</v>
      </c>
      <c r="C42" s="55">
        <f>SUM(C43)</f>
        <v>85200000</v>
      </c>
      <c r="D42" s="55">
        <f>SUM(D43)</f>
        <v>0</v>
      </c>
      <c r="E42" s="55">
        <v>1094000</v>
      </c>
      <c r="F42" s="55">
        <v>441000</v>
      </c>
      <c r="G42" s="55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"/>
      <c r="T42" s="2"/>
      <c r="U42" s="2"/>
      <c r="V42" s="2"/>
      <c r="W42" s="2"/>
      <c r="X42" s="2"/>
    </row>
    <row r="43" spans="1:18" ht="31.5">
      <c r="A43" s="21" t="s">
        <v>81</v>
      </c>
      <c r="B43" s="24" t="s">
        <v>82</v>
      </c>
      <c r="C43" s="40">
        <v>85200000</v>
      </c>
      <c r="D43" s="40"/>
      <c r="E43" s="40">
        <v>1094000</v>
      </c>
      <c r="F43" s="40">
        <v>441000</v>
      </c>
      <c r="G43" s="40">
        <v>0</v>
      </c>
      <c r="H43" s="9"/>
      <c r="I43" s="9"/>
      <c r="J43" s="9"/>
      <c r="K43" s="9"/>
      <c r="L43" s="9"/>
      <c r="M43" s="9"/>
      <c r="N43" s="9"/>
      <c r="O43" s="7"/>
      <c r="P43" s="7"/>
      <c r="Q43" s="7"/>
      <c r="R43" s="7"/>
    </row>
    <row r="44" spans="1:18" ht="30.75" customHeight="1">
      <c r="A44" s="21" t="s">
        <v>105</v>
      </c>
      <c r="B44" s="24" t="s">
        <v>106</v>
      </c>
      <c r="C44" s="40">
        <f>C45</f>
        <v>0</v>
      </c>
      <c r="D44" s="40">
        <f>D45</f>
        <v>4300000</v>
      </c>
      <c r="E44" s="40">
        <v>100000</v>
      </c>
      <c r="F44" s="40">
        <v>100000</v>
      </c>
      <c r="G44" s="40">
        <f>G45</f>
        <v>100000</v>
      </c>
      <c r="H44" s="9"/>
      <c r="I44" s="9"/>
      <c r="J44" s="9"/>
      <c r="K44" s="9"/>
      <c r="L44" s="9"/>
      <c r="M44" s="9"/>
      <c r="N44" s="9"/>
      <c r="O44" s="7"/>
      <c r="P44" s="7"/>
      <c r="Q44" s="7"/>
      <c r="R44" s="7"/>
    </row>
    <row r="45" spans="1:18" ht="30.75" customHeight="1">
      <c r="A45" s="21" t="s">
        <v>107</v>
      </c>
      <c r="B45" s="24" t="s">
        <v>108</v>
      </c>
      <c r="C45" s="40">
        <v>0</v>
      </c>
      <c r="D45" s="40">
        <v>4300000</v>
      </c>
      <c r="E45" s="40">
        <v>100000</v>
      </c>
      <c r="F45" s="40">
        <v>100000</v>
      </c>
      <c r="G45" s="40">
        <v>100000</v>
      </c>
      <c r="H45" s="9"/>
      <c r="I45" s="9"/>
      <c r="J45" s="9"/>
      <c r="K45" s="9"/>
      <c r="L45" s="9"/>
      <c r="M45" s="9"/>
      <c r="N45" s="9"/>
      <c r="O45" s="7"/>
      <c r="P45" s="7"/>
      <c r="Q45" s="7"/>
      <c r="R45" s="7"/>
    </row>
    <row r="46" spans="1:18" ht="31.5">
      <c r="A46" s="23" t="s">
        <v>35</v>
      </c>
      <c r="B46" s="20" t="s">
        <v>25</v>
      </c>
      <c r="C46" s="6" t="e">
        <f>SUM(#REF!+#REF!+#REF!+C51)</f>
        <v>#REF!</v>
      </c>
      <c r="D46" s="6" t="e">
        <f>SUM(#REF!+#REF!+#REF!+D51)</f>
        <v>#REF!</v>
      </c>
      <c r="E46" s="6">
        <f>SUM(E48,E50,E52,E51)</f>
        <v>0</v>
      </c>
      <c r="F46" s="6">
        <f>SUM(F50,F48)</f>
        <v>1130200</v>
      </c>
      <c r="G46" s="6">
        <f>SUM(G51,G47)</f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63">
      <c r="A47" s="21" t="s">
        <v>95</v>
      </c>
      <c r="B47" s="59" t="s">
        <v>94</v>
      </c>
      <c r="C47" s="6"/>
      <c r="D47" s="6"/>
      <c r="E47" s="22">
        <v>0</v>
      </c>
      <c r="F47" s="22">
        <v>469000</v>
      </c>
      <c r="G47" s="22"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63">
      <c r="A48" s="21" t="s">
        <v>96</v>
      </c>
      <c r="B48" s="24" t="s">
        <v>93</v>
      </c>
      <c r="C48" s="6"/>
      <c r="D48" s="6"/>
      <c r="E48" s="22">
        <v>0</v>
      </c>
      <c r="F48" s="22">
        <v>469000</v>
      </c>
      <c r="G48" s="22"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31.5">
      <c r="A49" s="62" t="s">
        <v>101</v>
      </c>
      <c r="B49" s="63" t="s">
        <v>100</v>
      </c>
      <c r="C49" s="6"/>
      <c r="D49" s="6"/>
      <c r="E49" s="22">
        <v>0</v>
      </c>
      <c r="F49" s="22">
        <v>661200</v>
      </c>
      <c r="G49" s="22"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36" customHeight="1">
      <c r="A50" s="61" t="s">
        <v>99</v>
      </c>
      <c r="B50" s="60" t="s">
        <v>98</v>
      </c>
      <c r="C50" s="6"/>
      <c r="D50" s="6"/>
      <c r="E50" s="22">
        <v>0</v>
      </c>
      <c r="F50" s="22">
        <v>661200</v>
      </c>
      <c r="G50" s="22"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31.5">
      <c r="A51" s="21" t="s">
        <v>36</v>
      </c>
      <c r="B51" s="24" t="s">
        <v>24</v>
      </c>
      <c r="C51" s="22">
        <f>SUM(C52)</f>
        <v>4153000</v>
      </c>
      <c r="D51" s="22">
        <f>SUM(D52)</f>
        <v>0</v>
      </c>
      <c r="E51" s="22">
        <v>0</v>
      </c>
      <c r="F51" s="22">
        <v>0</v>
      </c>
      <c r="G51" s="22"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31.5">
      <c r="A52" s="21" t="s">
        <v>83</v>
      </c>
      <c r="B52" s="24" t="s">
        <v>109</v>
      </c>
      <c r="C52" s="22">
        <f>SUM(C53+C54+C55)</f>
        <v>4153000</v>
      </c>
      <c r="D52" s="22">
        <f>SUM(D53+D54+D55)</f>
        <v>0</v>
      </c>
      <c r="E52" s="22">
        <v>0</v>
      </c>
      <c r="F52" s="22">
        <v>0</v>
      </c>
      <c r="G52" s="22">
        <v>0</v>
      </c>
      <c r="H52" s="7"/>
      <c r="I52" s="7"/>
      <c r="J52" s="7"/>
      <c r="K52" s="7"/>
      <c r="L52" s="7"/>
      <c r="M52" s="7"/>
      <c r="N52" s="7"/>
      <c r="O52" s="7"/>
      <c r="P52" s="8"/>
      <c r="Q52" s="7"/>
      <c r="R52" s="7"/>
    </row>
    <row r="53" spans="1:18" ht="30.75" customHeight="1" hidden="1">
      <c r="A53" s="10" t="s">
        <v>37</v>
      </c>
      <c r="B53" s="11" t="s">
        <v>47</v>
      </c>
      <c r="C53" s="13">
        <v>1279100</v>
      </c>
      <c r="D53" s="13"/>
      <c r="E53" s="13">
        <f>(C53-D53)</f>
        <v>1279100</v>
      </c>
      <c r="F53" s="13">
        <v>0</v>
      </c>
      <c r="G53" s="13"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51" customHeight="1" hidden="1">
      <c r="A54" s="10" t="s">
        <v>37</v>
      </c>
      <c r="B54" s="11" t="s">
        <v>45</v>
      </c>
      <c r="C54" s="13">
        <v>2687300</v>
      </c>
      <c r="D54" s="13"/>
      <c r="E54" s="13">
        <f>(C54-D54)</f>
        <v>2687300</v>
      </c>
      <c r="F54" s="13"/>
      <c r="G54" s="1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78.75" hidden="1">
      <c r="A55" s="14" t="s">
        <v>38</v>
      </c>
      <c r="B55" s="11" t="s">
        <v>34</v>
      </c>
      <c r="C55" s="13">
        <v>186600</v>
      </c>
      <c r="D55" s="13"/>
      <c r="E55" s="13">
        <f>(C55-D55)</f>
        <v>186600</v>
      </c>
      <c r="F55" s="13">
        <v>186600</v>
      </c>
      <c r="G55" s="13">
        <v>186600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31.5">
      <c r="A56" s="23" t="s">
        <v>38</v>
      </c>
      <c r="B56" s="15" t="s">
        <v>29</v>
      </c>
      <c r="C56" s="6" t="e">
        <f>SUM(#REF!+#REF!+#REF!+C58+#REF!+#REF!+#REF!+#REF!+#REF!+#REF!)</f>
        <v>#REF!</v>
      </c>
      <c r="D56" s="6" t="e">
        <f>SUM(#REF!+#REF!+#REF!+D58+#REF!+#REF!+#REF!+#REF!+#REF!+#REF!)</f>
        <v>#REF!</v>
      </c>
      <c r="E56" s="6">
        <f>SUM(E57)</f>
        <v>321300</v>
      </c>
      <c r="F56" s="6">
        <f>SUM(F57)</f>
        <v>336200</v>
      </c>
      <c r="G56" s="6">
        <f>SUM(G57)</f>
        <v>348400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31.5">
      <c r="A57" s="21" t="s">
        <v>39</v>
      </c>
      <c r="B57" s="58" t="s">
        <v>103</v>
      </c>
      <c r="C57" s="40">
        <v>1408200</v>
      </c>
      <c r="D57" s="40"/>
      <c r="E57" s="40">
        <v>321300</v>
      </c>
      <c r="F57" s="40">
        <v>336200</v>
      </c>
      <c r="G57" s="40">
        <v>348400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31.5">
      <c r="A58" s="21" t="s">
        <v>84</v>
      </c>
      <c r="B58" s="51" t="s">
        <v>92</v>
      </c>
      <c r="C58" s="40" t="e">
        <f>#REF!</f>
        <v>#REF!</v>
      </c>
      <c r="D58" s="40" t="e">
        <f>#REF!</f>
        <v>#REF!</v>
      </c>
      <c r="E58" s="40">
        <v>321300</v>
      </c>
      <c r="F58" s="40">
        <v>336200</v>
      </c>
      <c r="G58" s="40">
        <v>348400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>
      <c r="A59" s="30"/>
      <c r="B59" s="15" t="s">
        <v>8</v>
      </c>
      <c r="C59" s="6" t="e">
        <f>SUM(C10+C39)</f>
        <v>#REF!</v>
      </c>
      <c r="D59" s="6" t="e">
        <f>SUM(D10+D39)</f>
        <v>#REF!</v>
      </c>
      <c r="E59" s="6">
        <f>SUM(E10,E39)</f>
        <v>11344938</v>
      </c>
      <c r="F59" s="6">
        <f>SUM(F10,F39)</f>
        <v>12175488</v>
      </c>
      <c r="G59" s="6">
        <f>SUM(G10+G39)</f>
        <v>11102441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5">
      <c r="B60" s="7"/>
      <c r="C60" s="39"/>
      <c r="D60" s="39"/>
      <c r="E60" s="39"/>
      <c r="F60" s="39"/>
      <c r="G60" s="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</sheetData>
  <sheetProtection/>
  <mergeCells count="2">
    <mergeCell ref="F4:G4"/>
    <mergeCell ref="F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Бухгалтер</cp:lastModifiedBy>
  <cp:lastPrinted>2022-12-27T06:51:05Z</cp:lastPrinted>
  <dcterms:created xsi:type="dcterms:W3CDTF">2008-10-29T11:33:11Z</dcterms:created>
  <dcterms:modified xsi:type="dcterms:W3CDTF">2023-02-28T06:43:59Z</dcterms:modified>
  <cp:category/>
  <cp:version/>
  <cp:contentType/>
  <cp:contentStatus/>
</cp:coreProperties>
</file>